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80" activeTab="1"/>
  </bookViews>
  <sheets>
    <sheet name="Variances" sheetId="1" r:id="rId1"/>
    <sheet name="Reserves" sheetId="2" r:id="rId2"/>
  </sheets>
  <externalReferences>
    <externalReference r:id="rId5"/>
  </externalReference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<sst xmlns="http://schemas.openxmlformats.org/spreadsheetml/2006/main" count="55" uniqueCount="48">
  <si>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</si>
  <si>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</si>
  <si>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</si>
  <si>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</si>
  <si>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</si>
  <si>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</si>
  <si>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</si>
  <si>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</si>
  <si>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</si>
  <si>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</si>
  <si>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</si>
  <si>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</si>
  <si>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</si>
  <si>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</si>
  <si>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</si>
  <si>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</si>
  <si>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</si>
  <si>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</si>
  <si>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</si>
  <si>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</si>
  <si>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</si>
  <si>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</si>
  <si>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</si>
  <si>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</si>
  <si>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</si>
  <si>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</si>
  <si>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</si>
  <si>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</si>
  <si>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</si>
  <si>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</si>
  <si>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</si>
  <si>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2019/20</t>
  </si>
  <si>
    <t>2020/21</t>
  </si>
  <si>
    <t>Precept increased due to extra housing in village</t>
  </si>
  <si>
    <t>Several CIL payments were made in 20/21 - Hopkins development - £16,233, Home Farm Development - £550.  Additionally monies were received from - Funerals £525, Locality Grant £1000, VAT reimbusement £1647, cheque refund £15.76, interest £5.48</t>
  </si>
  <si>
    <t>A Locum Clerk was in post during 20-21.  The Clerk was employed through a recruitment agency and was charged out with agency commission and  invoices included VAT</t>
  </si>
  <si>
    <t>Expenditure was reduced on 20/21 due to COVID.  The main expenditure was Grasscutting.  There were a number of activities related to COVID.  There were no major capital expendidures.</t>
  </si>
  <si>
    <t>a) Community Infrastructure Levy Funds (restricted funds):</t>
  </si>
  <si>
    <t xml:space="preserve">b) Training Fund: </t>
  </si>
  <si>
    <t xml:space="preserve">c) Election Fund: </t>
  </si>
  <si>
    <t>d) Community Projects Fund:</t>
  </si>
  <si>
    <t>e) Grants Fund:     </t>
  </si>
  <si>
    <t>f) Neighbourhood Plan Fund:             </t>
  </si>
  <si>
    <t xml:space="preserve">g) Neighbourhood Plan – Locality Grant Funding:   </t>
  </si>
  <si>
    <t>h) Transparency Code (unspent balance of grant received):  </t>
  </si>
  <si>
    <t>i) SCC Locality grant</t>
  </si>
  <si>
    <t>Speedgun sold to another parish, removed from asset list</t>
  </si>
  <si>
    <t>Total Reserves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</si>
</sst>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-;\-* #,##0_-;_-* &quot;-&quot;??_-;_-@_-"/>
    <numFmt numFmtId="177" formatCode="[$-809]dddd\,\ d\ mmmm\ yyyy"/>
    <numFmt numFmtId="178" formatCode="0.000"/>
    <numFmt numFmtId="179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49" fillId="38" borderId="0" xfId="0" applyFont="1" applyFill="1" applyAlignment="1">
      <alignment/>
    </xf>
    <xf numFmtId="3" fontId="4" fillId="38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3" fontId="4" fillId="34" borderId="10" xfId="0" applyNumberFormat="1" applyFont="1" applyFill="1" applyBorder="1" applyAlignment="1" applyProtection="1">
      <alignment horizontal="center" wrapText="1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176" fontId="0" fillId="38" borderId="12" xfId="42" applyNumberFormat="1" applyFont="1" applyFill="1" applyBorder="1" applyAlignment="1">
      <alignment/>
    </xf>
    <xf numFmtId="176" fontId="49" fillId="0" borderId="0" xfId="0" applyNumberFormat="1" applyFont="1" applyAlignment="1">
      <alignment/>
    </xf>
    <xf numFmtId="176" fontId="49" fillId="38" borderId="12" xfId="42" applyNumberFormat="1" applyFont="1" applyFill="1" applyBorder="1" applyAlignment="1">
      <alignment horizontal="right"/>
    </xf>
    <xf numFmtId="176" fontId="49" fillId="38" borderId="12" xfId="42" applyNumberFormat="1" applyFont="1" applyFill="1" applyBorder="1" applyAlignment="1">
      <alignment/>
    </xf>
    <xf numFmtId="176" fontId="47" fillId="39" borderId="12" xfId="42" applyNumberFormat="1" applyFont="1" applyFill="1" applyBorder="1" applyAlignment="1">
      <alignment/>
    </xf>
    <xf numFmtId="176" fontId="4" fillId="0" borderId="0" xfId="0" applyNumberFormat="1" applyFont="1" applyAlignment="1" applyProtection="1">
      <alignment horizontal="center"/>
      <protection locked="0"/>
    </xf>
    <xf numFmtId="1" fontId="4" fillId="34" borderId="0" xfId="0" applyNumberFormat="1" applyFont="1" applyFill="1" applyAlignment="1" applyProtection="1">
      <alignment horizontal="center"/>
      <protection locked="0"/>
    </xf>
    <xf numFmtId="176" fontId="4" fillId="34" borderId="10" xfId="0" applyNumberFormat="1" applyFont="1" applyFill="1" applyBorder="1" applyAlignment="1" applyProtection="1">
      <alignment horizontal="center"/>
      <protection locked="0"/>
    </xf>
    <xf numFmtId="0" fontId="0" fillId="39" borderId="11" xfId="0" applyFill="1" applyBorder="1" applyAlignment="1">
      <alignment/>
    </xf>
    <xf numFmtId="0" fontId="0" fillId="0" borderId="11" xfId="0" applyBorder="1" applyAlignment="1">
      <alignment/>
    </xf>
    <xf numFmtId="171" fontId="0" fillId="39" borderId="11" xfId="42" applyFont="1" applyFill="1" applyBorder="1" applyAlignment="1">
      <alignment/>
    </xf>
    <xf numFmtId="0" fontId="49" fillId="3" borderId="11" xfId="0" applyFont="1" applyFill="1" applyBorder="1" applyAlignment="1">
      <alignment wrapText="1"/>
    </xf>
    <xf numFmtId="0" fontId="49" fillId="3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 vertical="center" wrapText="1"/>
    </xf>
    <xf numFmtId="1" fontId="4" fillId="34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3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71" fontId="0" fillId="0" borderId="11" xfId="42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0" fillId="0" borderId="14" xfId="0" applyBorder="1" applyAlignment="1">
      <alignment/>
    </xf>
    <xf numFmtId="171" fontId="47" fillId="0" borderId="11" xfId="42" applyFont="1" applyFill="1" applyBorder="1" applyAlignment="1">
      <alignment/>
    </xf>
    <xf numFmtId="0" fontId="4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0" fillId="0" borderId="19" xfId="0" applyBorder="1" applyAlignment="1">
      <alignment/>
    </xf>
    <xf numFmtId="43" fontId="47" fillId="0" borderId="2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ounts%2021_22\Easton%20pc%20VAT%2020_21%2016_4_21%20-%20March%2021%20state%20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and expenditure "/>
      <sheetName val="Financial Statement 31 3 21"/>
      <sheetName val="AGAR explanations 20_21"/>
      <sheetName val="AGAR Form copy"/>
      <sheetName val="Bank reconciliation "/>
      <sheetName val="VAT Refund"/>
      <sheetName val="Assets register"/>
    </sheetNames>
    <sheetDataSet>
      <sheetData sheetId="0">
        <row r="85">
          <cell r="I85">
            <v>7213.83</v>
          </cell>
        </row>
      </sheetData>
      <sheetData sheetId="3">
        <row r="8">
          <cell r="D8">
            <v>6269.149999999999</v>
          </cell>
        </row>
        <row r="9">
          <cell r="D9">
            <v>65267.40000000001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8">
      <selection activeCell="D28" sqref="D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56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9"/>
    </row>
    <row r="2" spans="1:13" ht="15.75">
      <c r="A2" s="28" t="s">
        <v>17</v>
      </c>
      <c r="B2" s="23"/>
      <c r="C2" s="33"/>
      <c r="D2" s="23"/>
      <c r="E2" s="23"/>
      <c r="F2" s="23"/>
      <c r="G2" s="23"/>
      <c r="H2" s="23"/>
      <c r="I2" s="23"/>
      <c r="J2" s="23"/>
      <c r="K2" s="23"/>
      <c r="L2" s="9"/>
      <c r="M2" s="24"/>
    </row>
    <row r="3" spans="1:12" ht="14.25" customHeight="1">
      <c r="A3" s="28" t="s">
        <v>18</v>
      </c>
      <c r="C3" s="32"/>
      <c r="L3" s="9"/>
    </row>
    <row r="4" ht="13.5">
      <c r="A4" s="1" t="s">
        <v>29</v>
      </c>
    </row>
    <row r="5" spans="1:13" ht="99" customHeight="1">
      <c r="A5" s="62" t="s">
        <v>30</v>
      </c>
      <c r="B5" s="63"/>
      <c r="C5" s="63"/>
      <c r="D5" s="63"/>
      <c r="E5" s="63"/>
      <c r="F5" s="63"/>
      <c r="G5" s="63"/>
      <c r="H5" s="63"/>
      <c r="M5" s="24"/>
    </row>
    <row r="6" ht="13.5">
      <c r="A6" s="29"/>
    </row>
    <row r="7" spans="1:14" ht="13.5">
      <c r="A7" s="29"/>
      <c r="D7" s="4"/>
      <c r="F7" s="4"/>
      <c r="N7" s="26"/>
    </row>
    <row r="8" spans="4:14" ht="30">
      <c r="D8" s="34" t="s">
        <v>31</v>
      </c>
      <c r="E8" s="26"/>
      <c r="F8" s="34" t="s">
        <v>32</v>
      </c>
      <c r="G8" s="34" t="s">
        <v>0</v>
      </c>
      <c r="H8" s="34" t="s">
        <v>0</v>
      </c>
      <c r="I8" s="34"/>
      <c r="J8" s="34"/>
      <c r="K8" s="34"/>
      <c r="L8" s="35" t="s">
        <v>15</v>
      </c>
      <c r="M8" s="10" t="s">
        <v>10</v>
      </c>
      <c r="N8" s="36" t="s">
        <v>27</v>
      </c>
    </row>
    <row r="9" spans="4:14" ht="13.5">
      <c r="D9" s="34" t="s">
        <v>1</v>
      </c>
      <c r="E9" s="26"/>
      <c r="F9" s="34" t="s">
        <v>1</v>
      </c>
      <c r="G9" s="34" t="s">
        <v>1</v>
      </c>
      <c r="H9" s="34" t="s">
        <v>14</v>
      </c>
      <c r="I9" s="34"/>
      <c r="J9" s="34"/>
      <c r="K9" s="26"/>
      <c r="L9" s="26"/>
      <c r="N9" s="22"/>
    </row>
    <row r="10" spans="4:14" ht="15" thickBot="1">
      <c r="D10" s="4"/>
      <c r="E10" s="4"/>
      <c r="N10" s="22"/>
    </row>
    <row r="11" spans="1:14" ht="44.25" customHeight="1" thickBot="1">
      <c r="A11" s="58" t="s">
        <v>2</v>
      </c>
      <c r="B11" s="58"/>
      <c r="C11" s="58"/>
      <c r="D11" s="8">
        <v>33592</v>
      </c>
      <c r="F11" s="40">
        <v>49620.02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41"/>
      <c r="N12" s="22"/>
    </row>
    <row r="13" spans="1:14" ht="31.5" customHeight="1" thickBot="1">
      <c r="A13" s="59" t="s">
        <v>20</v>
      </c>
      <c r="B13" s="60"/>
      <c r="C13" s="61"/>
      <c r="D13" s="8">
        <v>8500</v>
      </c>
      <c r="F13" s="40">
        <v>9154.7</v>
      </c>
      <c r="G13" s="5">
        <f>F13-D13</f>
        <v>654.7000000000007</v>
      </c>
      <c r="H13" s="6">
        <f>IF((D13&gt;F13),(D13-F13)/D13,IF(D13&lt;F13,-(D13-F13)/D13,IF(D13=F13,0)))</f>
        <v>0.0770235294117648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">
        <v>33</v>
      </c>
      <c r="N13" s="13"/>
    </row>
    <row r="14" spans="4:14" ht="15" thickBot="1">
      <c r="D14" s="5"/>
      <c r="F14" s="41"/>
      <c r="G14" s="5"/>
      <c r="H14" s="6"/>
      <c r="K14" s="4"/>
      <c r="L14" s="4"/>
      <c r="N14" s="22"/>
    </row>
    <row r="15" spans="1:14" ht="112.5" customHeight="1" thickBot="1">
      <c r="A15" s="55" t="s">
        <v>3</v>
      </c>
      <c r="B15" s="55"/>
      <c r="C15" s="55"/>
      <c r="D15" s="38">
        <v>20169</v>
      </c>
      <c r="F15" s="42">
        <v>19976</v>
      </c>
      <c r="G15" s="5">
        <f>F15-D15</f>
        <v>-193</v>
      </c>
      <c r="H15" s="6">
        <f>IF((D15&gt;F15),(D15-F15)/D15,IF(D15&lt;F15,-(D15-F15)/D15,IF(D15=F15,0)))</f>
        <v>0.009569140760573157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IF((H15&lt;15%)*AND(G15&lt;100000),"NO","YES")</f>
        <v>NO</v>
      </c>
      <c r="M15" s="53" t="s">
        <v>34</v>
      </c>
      <c r="N15" s="13"/>
    </row>
    <row r="16" spans="4:14" ht="15" thickBot="1">
      <c r="D16" s="5"/>
      <c r="F16" s="41"/>
      <c r="G16" s="5"/>
      <c r="H16" s="6"/>
      <c r="K16" s="4"/>
      <c r="L16" s="4"/>
      <c r="N16" s="22"/>
    </row>
    <row r="17" spans="1:14" ht="64.5" customHeight="1" thickBot="1">
      <c r="A17" s="55" t="s">
        <v>4</v>
      </c>
      <c r="B17" s="55"/>
      <c r="C17" s="55"/>
      <c r="D17" s="8">
        <v>269</v>
      </c>
      <c r="F17" s="43">
        <f>'[1]Income and expenditure '!$I$85</f>
        <v>7213.83</v>
      </c>
      <c r="G17" s="5">
        <f>F17-D17</f>
        <v>6944.83</v>
      </c>
      <c r="H17" s="6">
        <f>IF((D17&gt;F17),(D17-F17)/D17,IF(D17&lt;F17,-(D17-F17)/D17,IF(D17=F17,0)))</f>
        <v>25.81721189591078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IF((H17&lt;15%)*AND(G17&lt;100000),"NO","YES")</f>
        <v>YES</v>
      </c>
      <c r="M17" s="51" t="s">
        <v>35</v>
      </c>
      <c r="N17" s="13"/>
    </row>
    <row r="18" spans="4:14" ht="15" thickBot="1">
      <c r="D18" s="5"/>
      <c r="F18" s="41"/>
      <c r="G18" s="5"/>
      <c r="H18" s="6"/>
      <c r="K18" s="4"/>
      <c r="L18" s="4"/>
      <c r="N18" s="22"/>
    </row>
    <row r="19" spans="1:14" ht="19.5" customHeight="1" thickBot="1">
      <c r="A19" s="55" t="s">
        <v>7</v>
      </c>
      <c r="B19" s="55"/>
      <c r="C19" s="55"/>
      <c r="D19" s="8">
        <v>0</v>
      </c>
      <c r="F19" s="46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41"/>
      <c r="G20" s="5"/>
      <c r="H20" s="6"/>
      <c r="K20" s="4"/>
      <c r="L20" s="4"/>
      <c r="N20" s="22"/>
    </row>
    <row r="21" spans="1:14" ht="58.5" customHeight="1" thickBot="1">
      <c r="A21" s="55" t="s">
        <v>21</v>
      </c>
      <c r="B21" s="55"/>
      <c r="C21" s="55"/>
      <c r="D21" s="8">
        <v>12372</v>
      </c>
      <c r="F21" s="40">
        <f>'[1]AGAR Form copy'!$D$8</f>
        <v>6269.149999999999</v>
      </c>
      <c r="G21" s="5">
        <f>F21-D21</f>
        <v>-6102.850000000001</v>
      </c>
      <c r="H21" s="6">
        <f>IF((D21&gt;F21),(D21-F21)/D21,IF(D21&lt;F21,-(D21-F21)/D21,IF(D21=F21,0)))</f>
        <v>0.49327917879081806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52" t="s">
        <v>36</v>
      </c>
      <c r="N21" s="13"/>
    </row>
    <row r="22" spans="4:14" ht="15" thickBot="1">
      <c r="D22" s="5"/>
      <c r="F22" s="41"/>
      <c r="G22" s="5"/>
      <c r="H22" s="6"/>
      <c r="K22" s="4"/>
      <c r="L22" s="4"/>
      <c r="N22" s="22"/>
    </row>
    <row r="23" spans="1:14" ht="19.5" customHeight="1" thickBot="1">
      <c r="A23" s="7" t="s">
        <v>5</v>
      </c>
      <c r="D23" s="2">
        <f>D11+D13+D15-D17-D19-D21</f>
        <v>49620</v>
      </c>
      <c r="F23" s="44">
        <f>'[1]AGAR Form copy'!$D$9</f>
        <v>65267.40000000001</v>
      </c>
      <c r="G23" s="5"/>
      <c r="H23" s="6"/>
      <c r="K23" s="4"/>
      <c r="L23" s="4"/>
      <c r="M23" s="14" t="s">
        <v>12</v>
      </c>
      <c r="N23" s="22"/>
    </row>
    <row r="24" spans="1:14" s="17" customFormat="1" ht="60">
      <c r="A24" s="16"/>
      <c r="D24" s="39"/>
      <c r="F24" s="45"/>
      <c r="G24" s="5"/>
      <c r="H24" s="18"/>
      <c r="K24" s="19"/>
      <c r="L24" s="20" t="str">
        <f>IF(F23&gt;(2*F13),"YES","NO")</f>
        <v>YES</v>
      </c>
      <c r="M24" s="21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7"/>
    </row>
    <row r="25" spans="4:14" ht="15" thickBot="1">
      <c r="D25" s="5"/>
      <c r="F25" s="41"/>
      <c r="G25" s="5"/>
      <c r="H25" s="6"/>
      <c r="K25" s="4"/>
      <c r="L25" s="4"/>
      <c r="N25" s="22"/>
    </row>
    <row r="26" spans="1:14" ht="19.5" customHeight="1" thickBot="1">
      <c r="A26" s="55" t="s">
        <v>9</v>
      </c>
      <c r="B26" s="55"/>
      <c r="C26" s="55"/>
      <c r="D26" s="8">
        <v>49620</v>
      </c>
      <c r="F26" s="47">
        <f>'[1]AGAR Form copy'!$D$9</f>
        <v>65267.40000000001</v>
      </c>
      <c r="G26" s="5"/>
      <c r="H26" s="6"/>
      <c r="K26" s="4"/>
      <c r="L26" s="4"/>
      <c r="M26" s="15" t="s">
        <v>12</v>
      </c>
      <c r="N26" s="22"/>
    </row>
    <row r="27" spans="4:14" ht="15" thickBot="1">
      <c r="D27" s="5"/>
      <c r="F27" s="41"/>
      <c r="G27" s="5"/>
      <c r="H27" s="6"/>
      <c r="K27" s="4"/>
      <c r="L27" s="4"/>
      <c r="N27" s="22"/>
    </row>
    <row r="28" spans="1:14" ht="19.5" customHeight="1" thickBot="1">
      <c r="A28" s="55" t="s">
        <v>8</v>
      </c>
      <c r="B28" s="55"/>
      <c r="C28" s="55"/>
      <c r="D28" s="8">
        <v>29998</v>
      </c>
      <c r="F28" s="40">
        <v>28018</v>
      </c>
      <c r="G28" s="5">
        <f>F28-D28</f>
        <v>-1980</v>
      </c>
      <c r="H28" s="6">
        <f>IF((D28&gt;F28),(D28-F28)/D28,IF(D28&lt;F28,-(D28-F28)/D28,IF(D28=F28,0)))</f>
        <v>0.06600440029335289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">
        <v>46</v>
      </c>
      <c r="N28" s="13"/>
    </row>
    <row r="29" spans="4:14" ht="15" thickBot="1">
      <c r="D29" s="5"/>
      <c r="F29" s="41"/>
      <c r="G29" s="5"/>
      <c r="H29" s="6"/>
      <c r="K29" s="4"/>
      <c r="L29" s="4"/>
      <c r="N29" s="22"/>
    </row>
    <row r="30" spans="1:14" ht="19.5" customHeight="1" thickBot="1">
      <c r="A30" s="55" t="s">
        <v>6</v>
      </c>
      <c r="B30" s="55"/>
      <c r="C30" s="55"/>
      <c r="D30" s="8">
        <v>0</v>
      </c>
      <c r="F30" s="54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2"/>
    </row>
    <row r="32" ht="13.5">
      <c r="C32" s="11" t="s">
        <v>11</v>
      </c>
    </row>
    <row r="33" spans="15:22" ht="15" customHeight="1">
      <c r="O33" s="25"/>
      <c r="P33" s="25"/>
      <c r="Q33" s="25"/>
      <c r="R33" s="25"/>
      <c r="S33" s="25"/>
      <c r="T33" s="25"/>
      <c r="U33" s="25"/>
      <c r="V33" s="25"/>
    </row>
    <row r="34" spans="3:22" ht="13.5">
      <c r="C34" s="11" t="s">
        <v>13</v>
      </c>
      <c r="N34" s="25"/>
      <c r="O34" s="25"/>
      <c r="P34" s="25"/>
      <c r="Q34" s="25"/>
      <c r="R34" s="25"/>
      <c r="S34" s="25"/>
      <c r="T34" s="25"/>
      <c r="U34" s="25"/>
      <c r="V34" s="25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B24" sqref="B24"/>
    </sheetView>
  </sheetViews>
  <sheetFormatPr defaultColWidth="8.8515625" defaultRowHeight="15"/>
  <cols>
    <col min="1" max="1" width="8.8515625" style="0" customWidth="1"/>
    <col min="2" max="2" width="45.00390625" style="0" customWidth="1"/>
    <col min="3" max="3" width="8.8515625" style="0" customWidth="1"/>
    <col min="4" max="4" width="16.28125" style="0" customWidth="1"/>
    <col min="5" max="5" width="15.00390625" style="0" customWidth="1"/>
    <col min="6" max="6" width="10.140625" style="0" bestFit="1" customWidth="1"/>
  </cols>
  <sheetData>
    <row r="1" ht="15.75" customHeight="1">
      <c r="A1" s="31" t="s">
        <v>22</v>
      </c>
    </row>
    <row r="2" ht="15.75" customHeight="1">
      <c r="A2" s="37" t="s">
        <v>28</v>
      </c>
    </row>
    <row r="3" ht="15">
      <c r="A3" t="s">
        <v>23</v>
      </c>
    </row>
    <row r="4" ht="15">
      <c r="F4" t="s">
        <v>47</v>
      </c>
    </row>
    <row r="5" spans="4:6" ht="15.75" thickBot="1">
      <c r="D5" s="30" t="s">
        <v>1</v>
      </c>
      <c r="E5" s="30" t="s">
        <v>1</v>
      </c>
      <c r="F5" s="30" t="s">
        <v>1</v>
      </c>
    </row>
    <row r="6" spans="1:6" ht="15">
      <c r="A6" s="70" t="s">
        <v>24</v>
      </c>
      <c r="B6" s="68"/>
      <c r="C6" s="68"/>
      <c r="D6" s="68"/>
      <c r="E6" s="68"/>
      <c r="F6" s="71"/>
    </row>
    <row r="7" spans="1:6" ht="15">
      <c r="A7" s="72"/>
      <c r="B7" s="48" t="s">
        <v>37</v>
      </c>
      <c r="C7" s="49"/>
      <c r="D7" s="50">
        <v>48294.01</v>
      </c>
      <c r="E7" s="49"/>
      <c r="F7" s="73"/>
    </row>
    <row r="8" spans="1:6" ht="15" customHeight="1">
      <c r="A8" s="72"/>
      <c r="B8" s="48" t="s">
        <v>38</v>
      </c>
      <c r="C8" s="49"/>
      <c r="D8" s="50">
        <v>174</v>
      </c>
      <c r="E8" s="49"/>
      <c r="F8" s="73"/>
    </row>
    <row r="9" spans="1:6" ht="15">
      <c r="A9" s="72"/>
      <c r="B9" s="48" t="s">
        <v>39</v>
      </c>
      <c r="C9" s="49"/>
      <c r="D9" s="50">
        <v>536.09</v>
      </c>
      <c r="E9" s="49"/>
      <c r="F9" s="73"/>
    </row>
    <row r="10" spans="1:6" ht="15">
      <c r="A10" s="72"/>
      <c r="B10" s="48" t="s">
        <v>40</v>
      </c>
      <c r="C10" s="49"/>
      <c r="D10" s="50">
        <v>6943.3</v>
      </c>
      <c r="E10" s="49"/>
      <c r="F10" s="73"/>
    </row>
    <row r="11" spans="1:6" ht="15">
      <c r="A11" s="72"/>
      <c r="B11" s="48" t="s">
        <v>41</v>
      </c>
      <c r="C11" s="49"/>
      <c r="D11" s="50">
        <v>600</v>
      </c>
      <c r="E11" s="49"/>
      <c r="F11" s="73"/>
    </row>
    <row r="12" spans="1:6" ht="15">
      <c r="A12" s="72"/>
      <c r="B12" s="48" t="s">
        <v>42</v>
      </c>
      <c r="C12" s="49"/>
      <c r="D12" s="50">
        <v>66.44</v>
      </c>
      <c r="E12" s="49"/>
      <c r="F12" s="73"/>
    </row>
    <row r="13" spans="1:6" ht="15">
      <c r="A13" s="72"/>
      <c r="B13" s="48" t="s">
        <v>43</v>
      </c>
      <c r="C13" s="49"/>
      <c r="D13" s="50">
        <v>5407.11</v>
      </c>
      <c r="E13" s="49"/>
      <c r="F13" s="73"/>
    </row>
    <row r="14" spans="1:6" ht="15">
      <c r="A14" s="72"/>
      <c r="B14" s="48" t="s">
        <v>44</v>
      </c>
      <c r="C14" s="49"/>
      <c r="D14" s="50">
        <v>327.61</v>
      </c>
      <c r="E14" s="49"/>
      <c r="F14" s="73"/>
    </row>
    <row r="15" spans="1:6" ht="15">
      <c r="A15" s="72"/>
      <c r="B15" s="48" t="s">
        <v>45</v>
      </c>
      <c r="C15" s="49"/>
      <c r="D15" s="50">
        <v>1000</v>
      </c>
      <c r="E15" s="49"/>
      <c r="F15" s="73"/>
    </row>
    <row r="16" spans="1:6" s="65" customFormat="1" ht="15">
      <c r="A16" s="74"/>
      <c r="B16" s="64"/>
      <c r="C16" s="64"/>
      <c r="D16" s="66"/>
      <c r="E16" s="64"/>
      <c r="F16" s="75"/>
    </row>
    <row r="17" spans="1:6" s="65" customFormat="1" ht="15">
      <c r="A17" s="74"/>
      <c r="B17" s="64"/>
      <c r="C17" s="64"/>
      <c r="D17" s="64"/>
      <c r="E17" s="69">
        <f>SUM(D7:D15)</f>
        <v>63348.560000000005</v>
      </c>
      <c r="F17" s="75"/>
    </row>
    <row r="18" spans="1:6" ht="15">
      <c r="A18" s="76" t="s">
        <v>25</v>
      </c>
      <c r="B18" s="49"/>
      <c r="C18" s="49"/>
      <c r="D18" s="49"/>
      <c r="E18" s="67">
        <v>1918.44</v>
      </c>
      <c r="F18" s="73"/>
    </row>
    <row r="19" spans="1:6" ht="15">
      <c r="A19" s="72"/>
      <c r="B19" s="49"/>
      <c r="C19" s="49"/>
      <c r="D19" s="49"/>
      <c r="E19" s="49"/>
      <c r="F19" s="73"/>
    </row>
    <row r="20" spans="1:6" ht="15.75" thickBot="1">
      <c r="A20" s="77" t="s">
        <v>26</v>
      </c>
      <c r="B20" s="78"/>
      <c r="C20" s="78"/>
      <c r="D20" s="78"/>
      <c r="E20" s="78"/>
      <c r="F20" s="79">
        <f>E17+E18</f>
        <v>65267.00000000001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Microsoft Office User</cp:lastModifiedBy>
  <cp:lastPrinted>2020-03-19T12:45:09Z</cp:lastPrinted>
  <dcterms:created xsi:type="dcterms:W3CDTF">2012-07-11T10:01:28Z</dcterms:created>
  <dcterms:modified xsi:type="dcterms:W3CDTF">2021-06-14T10:37:13Z</dcterms:modified>
  <cp:category/>
  <cp:version/>
  <cp:contentType/>
  <cp:contentStatus/>
</cp:coreProperties>
</file>