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500" windowHeight="936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<sst xmlns="http://schemas.openxmlformats.org/spreadsheetml/2006/main" count="56" uniqueCount="49">
  <si>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</si>
  <si>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</si>
  <si>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</si>
  <si>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</si>
  <si>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</si>
  <si>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</si>
  <si>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</si>
  <si>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</si>
  <si>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</si>
  <si>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</si>
  <si>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</si>
  <si>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</si>
  <si>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</si>
  <si>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</si>
  <si>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</si>
  <si>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</si>
  <si>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</si>
  <si>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</si>
  <si>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</si>
  <si>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</si>
  <si>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</si>
  <si>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</si>
  <si>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</si>
  <si>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</si>
  <si>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</si>
  <si>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</si>
  <si>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</si>
  <si>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</si>
  <si>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</si>
  <si>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</si>
  <si>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</si>
  <si>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As at 31 March 2020 overall Reserves at the year-end totalled £49,620.02 of which the following (totalling £41,456.23) are restricted funds, earmarked/assigned funds or the balance held of grants received:</t>
  </si>
  <si>
    <t>The General Reserves (Overall Reserves less Earmarked/Restricted Funds) accordingly totalled £8,163.79 as at 31 March 2020.</t>
  </si>
  <si>
    <t>a) Community Infrastructure Levy Funds (restricted funds):</t>
  </si>
  <si>
    <t xml:space="preserve">b) Training Fund: </t>
  </si>
  <si>
    <t>e) Community Projects Fund:</t>
  </si>
  <si>
    <t>f) Grants Fund:     </t>
  </si>
  <si>
    <t xml:space="preserve">d) Election Fund: </t>
  </si>
  <si>
    <t>g) Neighbourhood Plan Fund:             </t>
  </si>
  <si>
    <t xml:space="preserve">h) Neighbourhood Plan – Locality Grant Funding:   </t>
  </si>
  <si>
    <t>c) Cemetery Management Fund:      </t>
  </si>
  <si>
    <t>i) Transparency Code (unspent balance of grant received):  </t>
  </si>
  <si>
    <t xml:space="preserve">EASTON Parish Council </t>
  </si>
  <si>
    <t>Suffolk</t>
  </si>
  <si>
    <t>18/19</t>
  </si>
  <si>
    <t>19/20</t>
  </si>
  <si>
    <t>The expenditure in yr end 19 included the purchasing of heritage signposts for the village a one off expenditure of  £3,700, also fees for the Neighbourhood Plan consultant fees and community consultation event totalling £2,696, the cost to replace the wooden horizontal beam on the swings in the play area totalling £600.00, Car Park works totalling £450 and a WW1 community Beacon event-hog roast £974.00. These were not expenditures that did not re-occur in year end ‘20</t>
  </si>
  <si>
    <r>
      <t xml:space="preserve">Both year ends received income payments for differing reasons:  </t>
    </r>
    <r>
      <rPr>
        <b/>
        <sz val="11"/>
        <color indexed="8"/>
        <rFont val="Arial"/>
        <family val="2"/>
      </rPr>
      <t>Yr end 19</t>
    </r>
    <r>
      <rPr>
        <sz val="11"/>
        <color indexed="8"/>
        <rFont val="Arial"/>
        <family val="2"/>
      </rPr>
      <t xml:space="preserve"> - New Build Infrastructure levy - £1,487,  Neighbourhood plan grant funding  - £8,403,  Burial – £270,  Written off cheques £339,  Interest £24 </t>
    </r>
    <r>
      <rPr>
        <b/>
        <sz val="11"/>
        <color indexed="8"/>
        <rFont val="Arial"/>
        <family val="2"/>
      </rPr>
      <t>TOTAL – £10,523.</t>
    </r>
    <r>
      <rPr>
        <sz val="11"/>
        <color indexed="8"/>
        <rFont val="Arial"/>
        <family val="2"/>
      </rPr>
      <t xml:space="preserve">    </t>
    </r>
    <r>
      <rPr>
        <b/>
        <sz val="11"/>
        <color indexed="8"/>
        <rFont val="Arial"/>
        <family val="2"/>
      </rPr>
      <t>Yr end 20</t>
    </r>
    <r>
      <rPr>
        <sz val="11"/>
        <color indexed="8"/>
        <rFont val="Arial"/>
        <family val="2"/>
      </rPr>
      <t xml:space="preserve"> - New Build Infrastructure levy - £15,755, VAT reclaim - £3,216, Burials – £175.00,  Speedwatch equipment - £1,000, Interest - £22, </t>
    </r>
    <r>
      <rPr>
        <b/>
        <sz val="11"/>
        <color indexed="8"/>
        <rFont val="Arial"/>
        <family val="2"/>
      </rPr>
      <t>TOTAL – £20,168</t>
    </r>
  </si>
  <si>
    <t>A paid Clerk/RFO was in post during 2018/19. In 2019/20 there was not a paid Clerk/RFO in post until a Locum Clerk/RFO was appointed with effect from March 2020.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</si>
</sst>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\“\T\r\ue\”;\“\T\r\ue\”;\“\F\a\lse\”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i/>
      <sz val="13"/>
      <color indexed="63"/>
      <name val="Helvetica Neue"/>
      <family val="2"/>
    </font>
    <font>
      <sz val="11"/>
      <color indexed="63"/>
      <name val="Calibri"/>
      <family val="2"/>
    </font>
    <font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i/>
      <sz val="13"/>
      <color rgb="FF2C363A"/>
      <name val="Helvetica Neue"/>
      <family val="2"/>
    </font>
    <font>
      <sz val="11"/>
      <color rgb="FF2C363A"/>
      <name val="Calibri"/>
      <family val="2"/>
    </font>
    <font>
      <u val="single"/>
      <sz val="11"/>
      <color theme="1"/>
      <name val="Arial"/>
      <family val="2"/>
    </font>
    <font>
      <sz val="11"/>
      <color rgb="FF2C363A"/>
      <name val="Arial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3" fontId="53" fillId="0" borderId="0" xfId="0" applyNumberFormat="1" applyFont="1" applyAlignment="1">
      <alignment/>
    </xf>
    <xf numFmtId="10" fontId="53" fillId="0" borderId="0" xfId="0" applyNumberFormat="1" applyFont="1" applyAlignment="1">
      <alignment/>
    </xf>
    <xf numFmtId="0" fontId="53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53" fillId="35" borderId="11" xfId="0" applyFont="1" applyFill="1" applyBorder="1" applyAlignment="1">
      <alignment wrapText="1"/>
    </xf>
    <xf numFmtId="0" fontId="54" fillId="0" borderId="0" xfId="0" applyFont="1" applyAlignment="1">
      <alignment/>
    </xf>
    <xf numFmtId="0" fontId="53" fillId="0" borderId="0" xfId="0" applyFont="1" applyAlignment="1">
      <alignment wrapText="1"/>
    </xf>
    <xf numFmtId="0" fontId="53" fillId="0" borderId="11" xfId="0" applyFont="1" applyBorder="1" applyAlignment="1">
      <alignment wrapText="1"/>
    </xf>
    <xf numFmtId="0" fontId="53" fillId="36" borderId="11" xfId="0" applyFont="1" applyFill="1" applyBorder="1" applyAlignment="1">
      <alignment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53" fillId="0" borderId="0" xfId="0" applyNumberFormat="1" applyFont="1" applyFill="1" applyAlignment="1">
      <alignment/>
    </xf>
    <xf numFmtId="0" fontId="53" fillId="0" borderId="0" xfId="0" applyFont="1" applyFill="1" applyAlignment="1">
      <alignment horizontal="center"/>
    </xf>
    <xf numFmtId="0" fontId="53" fillId="0" borderId="0" xfId="0" applyFont="1" applyBorder="1" applyAlignment="1">
      <alignment horizontal="center" wrapText="1"/>
    </xf>
    <xf numFmtId="0" fontId="55" fillId="37" borderId="11" xfId="0" applyFont="1" applyFill="1" applyBorder="1" applyAlignment="1">
      <alignment horizontal="center" wrapText="1"/>
    </xf>
    <xf numFmtId="0" fontId="53" fillId="0" borderId="0" xfId="0" applyFont="1" applyAlignment="1">
      <alignment wrapText="1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Alignment="1">
      <alignment wrapText="1"/>
    </xf>
    <xf numFmtId="0" fontId="53" fillId="0" borderId="0" xfId="0" applyFont="1" applyFill="1" applyBorder="1" applyAlignment="1">
      <alignment horizontal="left" vertical="top" wrapText="1"/>
    </xf>
    <xf numFmtId="0" fontId="55" fillId="0" borderId="0" xfId="0" applyFont="1" applyAlignment="1">
      <alignment/>
    </xf>
    <xf numFmtId="0" fontId="53" fillId="0" borderId="0" xfId="0" applyFont="1" applyFill="1" applyAlignment="1">
      <alignment wrapText="1"/>
    </xf>
    <xf numFmtId="0" fontId="56" fillId="0" borderId="0" xfId="0" applyFont="1" applyAlignment="1">
      <alignment/>
    </xf>
    <xf numFmtId="0" fontId="57" fillId="0" borderId="0" xfId="0" applyFont="1" applyAlignment="1">
      <alignment horizontal="left" vertical="center" indent="2"/>
    </xf>
    <xf numFmtId="0" fontId="51" fillId="0" borderId="0" xfId="0" applyFont="1" applyAlignment="1">
      <alignment/>
    </xf>
    <xf numFmtId="0" fontId="58" fillId="0" borderId="0" xfId="0" applyFont="1" applyAlignment="1">
      <alignment/>
    </xf>
    <xf numFmtId="0" fontId="53" fillId="38" borderId="0" xfId="0" applyFont="1" applyFill="1" applyAlignment="1">
      <alignment/>
    </xf>
    <xf numFmtId="3" fontId="4" fillId="38" borderId="0" xfId="0" applyNumberFormat="1" applyFont="1" applyFill="1" applyBorder="1" applyAlignment="1" applyProtection="1">
      <alignment horizontal="center"/>
      <protection locked="0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 wrapText="1"/>
    </xf>
    <xf numFmtId="0" fontId="55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59" fillId="0" borderId="0" xfId="0" applyFont="1" applyAlignment="1">
      <alignment/>
    </xf>
    <xf numFmtId="167" fontId="0" fillId="0" borderId="12" xfId="0" applyNumberFormat="1" applyBorder="1" applyAlignment="1">
      <alignment/>
    </xf>
    <xf numFmtId="0" fontId="0" fillId="0" borderId="0" xfId="0" applyFill="1" applyAlignment="1">
      <alignment/>
    </xf>
    <xf numFmtId="167" fontId="0" fillId="0" borderId="0" xfId="0" applyNumberFormat="1" applyAlignment="1">
      <alignment/>
    </xf>
    <xf numFmtId="167" fontId="51" fillId="0" borderId="13" xfId="0" applyNumberFormat="1" applyFont="1" applyBorder="1" applyAlignment="1">
      <alignment/>
    </xf>
    <xf numFmtId="0" fontId="0" fillId="39" borderId="11" xfId="0" applyFill="1" applyBorder="1" applyAlignment="1">
      <alignment/>
    </xf>
    <xf numFmtId="167" fontId="0" fillId="39" borderId="11" xfId="0" applyNumberFormat="1" applyFill="1" applyBorder="1" applyAlignment="1">
      <alignment/>
    </xf>
    <xf numFmtId="0" fontId="60" fillId="39" borderId="11" xfId="0" applyFont="1" applyFill="1" applyBorder="1" applyAlignment="1">
      <alignment/>
    </xf>
    <xf numFmtId="0" fontId="61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 wrapText="1"/>
      <protection locked="0"/>
    </xf>
    <xf numFmtId="3" fontId="53" fillId="0" borderId="0" xfId="0" applyNumberFormat="1" applyFont="1" applyAlignment="1">
      <alignment wrapText="1"/>
    </xf>
    <xf numFmtId="10" fontId="53" fillId="0" borderId="0" xfId="0" applyNumberFormat="1" applyFont="1" applyAlignment="1">
      <alignment wrapText="1"/>
    </xf>
    <xf numFmtId="0" fontId="53" fillId="0" borderId="0" xfId="0" applyFont="1" applyAlignment="1">
      <alignment horizontal="center" wrapText="1"/>
    </xf>
    <xf numFmtId="0" fontId="53" fillId="35" borderId="0" xfId="0" applyFont="1" applyFill="1" applyAlignment="1">
      <alignment vertical="center" wrapText="1"/>
    </xf>
    <xf numFmtId="0" fontId="62" fillId="35" borderId="0" xfId="0" applyFont="1" applyFill="1" applyAlignment="1">
      <alignment wrapTex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wrapText="1"/>
    </xf>
    <xf numFmtId="0" fontId="53" fillId="0" borderId="14" xfId="0" applyFont="1" applyBorder="1" applyAlignment="1">
      <alignment wrapText="1"/>
    </xf>
    <xf numFmtId="0" fontId="53" fillId="0" borderId="0" xfId="0" applyFont="1" applyAlignment="1">
      <alignment vertical="center" wrapText="1"/>
    </xf>
    <xf numFmtId="0" fontId="63" fillId="0" borderId="0" xfId="0" applyFont="1" applyAlignment="1">
      <alignment horizontal="left" vertical="center" wrapText="1"/>
    </xf>
    <xf numFmtId="0" fontId="6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5">
      <selection activeCell="M17" sqref="M17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421875" style="3" customWidth="1"/>
    <col min="4" max="4" width="9.140625" style="3" customWidth="1"/>
    <col min="5" max="5" width="3.421875" style="3" customWidth="1"/>
    <col min="6" max="6" width="9.140625" style="3" customWidth="1"/>
    <col min="7" max="7" width="10.140625" style="3" customWidth="1"/>
    <col min="8" max="8" width="9.421875" style="3" customWidth="1"/>
    <col min="9" max="11" width="9.140625" style="3" customWidth="1"/>
    <col min="12" max="12" width="13.421875" style="3" customWidth="1"/>
    <col min="13" max="13" width="83.140625" style="12" customWidth="1"/>
    <col min="14" max="14" width="86.00390625" style="3" hidden="1" customWidth="1"/>
    <col min="15" max="22" width="9.140625" style="16" customWidth="1"/>
    <col min="23" max="16384" width="9.140625" style="3" customWidth="1"/>
  </cols>
  <sheetData>
    <row r="1" spans="1:12" ht="18">
      <c r="A1" s="64" t="s">
        <v>16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9"/>
    </row>
    <row r="2" spans="1:13" ht="15">
      <c r="A2" s="28" t="s">
        <v>17</v>
      </c>
      <c r="B2" s="23"/>
      <c r="C2" s="33" t="s">
        <v>42</v>
      </c>
      <c r="D2" s="23"/>
      <c r="E2" s="23"/>
      <c r="F2" s="23"/>
      <c r="G2" s="23"/>
      <c r="H2" s="23"/>
      <c r="I2" s="23"/>
      <c r="J2" s="23"/>
      <c r="K2" s="23"/>
      <c r="L2" s="9"/>
      <c r="M2" s="24"/>
    </row>
    <row r="3" spans="1:12" ht="14.25" customHeight="1">
      <c r="A3" s="28" t="s">
        <v>18</v>
      </c>
      <c r="C3" s="32" t="s">
        <v>43</v>
      </c>
      <c r="L3" s="9"/>
    </row>
    <row r="4" ht="13.5">
      <c r="A4" s="1" t="s">
        <v>30</v>
      </c>
    </row>
    <row r="5" spans="1:13" ht="83.25" customHeight="1">
      <c r="A5" s="62" t="s">
        <v>28</v>
      </c>
      <c r="B5" s="63"/>
      <c r="C5" s="63"/>
      <c r="D5" s="63"/>
      <c r="E5" s="63"/>
      <c r="F5" s="63"/>
      <c r="G5" s="63"/>
      <c r="H5" s="63"/>
      <c r="M5" s="24"/>
    </row>
    <row r="6" ht="13.5">
      <c r="A6" s="29"/>
    </row>
    <row r="7" spans="1:14" ht="13.5">
      <c r="A7" s="29"/>
      <c r="D7" s="4"/>
      <c r="F7" s="4"/>
      <c r="N7" s="26"/>
    </row>
    <row r="8" spans="4:14" ht="27.75">
      <c r="D8" s="34" t="s">
        <v>44</v>
      </c>
      <c r="E8" s="26"/>
      <c r="F8" s="34" t="s">
        <v>45</v>
      </c>
      <c r="G8" s="34" t="s">
        <v>0</v>
      </c>
      <c r="H8" s="34" t="s">
        <v>0</v>
      </c>
      <c r="I8" s="34"/>
      <c r="J8" s="34"/>
      <c r="K8" s="34"/>
      <c r="L8" s="35" t="s">
        <v>15</v>
      </c>
      <c r="M8" s="10" t="s">
        <v>10</v>
      </c>
      <c r="N8" s="36" t="s">
        <v>27</v>
      </c>
    </row>
    <row r="9" spans="4:14" ht="13.5">
      <c r="D9" s="34" t="s">
        <v>1</v>
      </c>
      <c r="E9" s="26"/>
      <c r="F9" s="34" t="s">
        <v>1</v>
      </c>
      <c r="G9" s="34" t="s">
        <v>1</v>
      </c>
      <c r="H9" s="34" t="s">
        <v>14</v>
      </c>
      <c r="I9" s="34"/>
      <c r="J9" s="34"/>
      <c r="K9" s="26"/>
      <c r="L9" s="26"/>
      <c r="N9" s="22"/>
    </row>
    <row r="10" spans="4:14" ht="14.25" thickBot="1">
      <c r="D10" s="4"/>
      <c r="E10" s="4"/>
      <c r="N10" s="22"/>
    </row>
    <row r="11" spans="1:14" ht="44.25" customHeight="1" thickBot="1">
      <c r="A11" s="57" t="s">
        <v>2</v>
      </c>
      <c r="B11" s="57"/>
      <c r="C11" s="57"/>
      <c r="D11" s="8">
        <v>34347</v>
      </c>
      <c r="F11" s="8">
        <v>33592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2"/>
    </row>
    <row r="13" spans="1:14" ht="31.5" customHeight="1" thickBot="1">
      <c r="A13" s="58" t="s">
        <v>20</v>
      </c>
      <c r="B13" s="59"/>
      <c r="C13" s="60"/>
      <c r="D13" s="8">
        <v>8500</v>
      </c>
      <c r="F13" s="8">
        <v>8500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2"/>
    </row>
    <row r="15" spans="1:22" s="39" customFormat="1" ht="87.75" customHeight="1" thickBot="1">
      <c r="A15" s="61" t="s">
        <v>3</v>
      </c>
      <c r="B15" s="61"/>
      <c r="C15" s="61"/>
      <c r="D15" s="50">
        <v>10523</v>
      </c>
      <c r="F15" s="50">
        <v>20169</v>
      </c>
      <c r="G15" s="51">
        <f>F15-D15</f>
        <v>9646</v>
      </c>
      <c r="H15" s="52">
        <f>IF((D15&gt;F15),(D15-F15)/D15,IF(D15&lt;F15,-(D15-F15)/D15,IF(D15=F15,0)))</f>
        <v>0.9166587475054642</v>
      </c>
      <c r="I15" s="39">
        <f>IF(D15-F15&lt;200,0,IF(D15-F15&gt;200,1,IF(D15-F15=200,1)))</f>
        <v>0</v>
      </c>
      <c r="J15" s="39">
        <f>IF(F15-D15&lt;200,0,IF(F15-D15&gt;200,1,IF(F15-D15=200,1)))</f>
        <v>1</v>
      </c>
      <c r="K15" s="53">
        <f>IF(H15&lt;0.15,0,IF(H15&gt;0.15,1,IF(H15=0.15,1)))</f>
        <v>1</v>
      </c>
      <c r="L15" s="53" t="str">
        <f>IF(H15&lt;15%,"NO","YES")</f>
        <v>YES</v>
      </c>
      <c r="M15" s="54" t="s">
        <v>47</v>
      </c>
      <c r="N15" s="13"/>
      <c r="O15" s="27"/>
      <c r="P15" s="27"/>
      <c r="Q15" s="27"/>
      <c r="R15" s="27"/>
      <c r="S15" s="27"/>
      <c r="T15" s="27"/>
      <c r="U15" s="27"/>
      <c r="V15" s="27"/>
    </row>
    <row r="16" spans="4:15" ht="14.25" thickBot="1">
      <c r="D16" s="5"/>
      <c r="F16" s="5"/>
      <c r="G16" s="5"/>
      <c r="H16" s="6"/>
      <c r="K16" s="4"/>
      <c r="L16" s="4"/>
      <c r="M16" s="39"/>
      <c r="N16" s="22"/>
      <c r="O16" s="48"/>
    </row>
    <row r="17" spans="1:15" ht="33" customHeight="1" thickBot="1">
      <c r="A17" s="56" t="s">
        <v>4</v>
      </c>
      <c r="B17" s="56"/>
      <c r="C17" s="56"/>
      <c r="D17" s="8">
        <v>3721</v>
      </c>
      <c r="F17" s="8">
        <v>269</v>
      </c>
      <c r="G17" s="5">
        <f>F17-D17</f>
        <v>-3452</v>
      </c>
      <c r="H17" s="6">
        <f>IF((D17&gt;F17),(D17-F17)/D17,IF(D17&lt;F17,-(D17-F17)/D17,IF(D17=F17,0)))</f>
        <v>0.9277076054823972</v>
      </c>
      <c r="I17" s="3">
        <f>IF(D17-F17&lt;200,0,IF(D17-F17&gt;200,1,IF(D17-F17=200,1)))</f>
        <v>1</v>
      </c>
      <c r="J17" s="3">
        <f>IF(F17-D17&lt;200,0,IF(F17-D17&gt;200,1,IF(F17-D17=200,1)))</f>
        <v>0</v>
      </c>
      <c r="K17" s="4">
        <f>IF(H17&lt;0.15,0,IF(H17&gt;0.15,1,IF(H17=0.15,1)))</f>
        <v>1</v>
      </c>
      <c r="L17" s="4" t="str">
        <f>IF(H17&lt;15%,"NO","YES")</f>
        <v>YES</v>
      </c>
      <c r="M17" s="55" t="s">
        <v>48</v>
      </c>
      <c r="N17" s="13"/>
      <c r="O17" s="38"/>
    </row>
    <row r="18" spans="4:15" ht="14.25" thickBot="1">
      <c r="D18" s="5"/>
      <c r="F18" s="5"/>
      <c r="G18" s="5"/>
      <c r="H18" s="6"/>
      <c r="K18" s="4"/>
      <c r="L18" s="4"/>
      <c r="M18" s="39"/>
      <c r="N18" s="22"/>
      <c r="O18" s="38"/>
    </row>
    <row r="19" spans="1:15" ht="19.5" customHeight="1" thickBot="1">
      <c r="A19" s="56" t="s">
        <v>7</v>
      </c>
      <c r="B19" s="56"/>
      <c r="C19" s="56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  <c r="O19" s="38"/>
    </row>
    <row r="20" spans="4:15" ht="14.25" thickBot="1">
      <c r="D20" s="5"/>
      <c r="F20" s="5"/>
      <c r="G20" s="5"/>
      <c r="H20" s="6"/>
      <c r="K20" s="4"/>
      <c r="L20" s="4"/>
      <c r="M20" s="39"/>
      <c r="N20" s="22"/>
      <c r="O20" s="49"/>
    </row>
    <row r="21" spans="1:15" ht="99.75" customHeight="1" thickBot="1">
      <c r="A21" s="56" t="s">
        <v>21</v>
      </c>
      <c r="B21" s="56"/>
      <c r="C21" s="56"/>
      <c r="D21" s="8">
        <v>16057</v>
      </c>
      <c r="F21" s="8">
        <v>12372</v>
      </c>
      <c r="G21" s="5">
        <f>F21-D21</f>
        <v>-3685</v>
      </c>
      <c r="H21" s="6">
        <f>IF((D21&gt;F21),(D21-F21)/D21,IF(D21&lt;F21,-(D21-F21)/D21,IF(D21=F21,0)))</f>
        <v>0.229494924332067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IF(H21&lt;15%,"NO","YES")</f>
        <v>YES</v>
      </c>
      <c r="M21" s="54" t="s">
        <v>46</v>
      </c>
      <c r="N21" s="13"/>
      <c r="O21" s="48"/>
    </row>
    <row r="22" spans="4:15" ht="14.25" thickBot="1">
      <c r="D22" s="5"/>
      <c r="F22" s="5"/>
      <c r="G22" s="5"/>
      <c r="H22" s="6"/>
      <c r="K22" s="4"/>
      <c r="L22" s="4"/>
      <c r="M22" s="38"/>
      <c r="N22" s="22"/>
      <c r="O22" s="38"/>
    </row>
    <row r="23" spans="1:15" ht="19.5" customHeight="1" thickBot="1">
      <c r="A23" s="7" t="s">
        <v>5</v>
      </c>
      <c r="D23" s="2">
        <f>D11+D13+D15-D17-D19-D21</f>
        <v>33592</v>
      </c>
      <c r="F23" s="2">
        <f>F11+F13+F15-F17-F19-F21</f>
        <v>49620</v>
      </c>
      <c r="G23" s="5"/>
      <c r="H23" s="6"/>
      <c r="K23" s="4"/>
      <c r="L23" s="4"/>
      <c r="M23" s="14" t="s">
        <v>12</v>
      </c>
      <c r="N23" s="22"/>
      <c r="O23" s="38"/>
    </row>
    <row r="24" spans="1:15" s="16" customFormat="1" ht="15" customHeight="1">
      <c r="A24" s="15"/>
      <c r="D24" s="17"/>
      <c r="F24" s="17"/>
      <c r="G24" s="5"/>
      <c r="H24" s="18"/>
      <c r="K24" s="19"/>
      <c r="L24" s="20" t="str">
        <f>IF(F23&gt;(2*F13),"YES","NO")</f>
        <v>YES</v>
      </c>
      <c r="M24" s="21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7"/>
      <c r="O24" s="38"/>
    </row>
    <row r="25" spans="4:15" ht="14.25" thickBot="1">
      <c r="D25" s="5"/>
      <c r="F25" s="5"/>
      <c r="G25" s="5"/>
      <c r="H25" s="6"/>
      <c r="K25" s="4"/>
      <c r="L25" s="4"/>
      <c r="M25" s="39"/>
      <c r="N25" s="22"/>
      <c r="O25" s="38"/>
    </row>
    <row r="26" spans="1:15" ht="19.5" customHeight="1" thickBot="1">
      <c r="A26" s="56" t="s">
        <v>9</v>
      </c>
      <c r="B26" s="56"/>
      <c r="C26" s="56"/>
      <c r="D26" s="8">
        <v>33592</v>
      </c>
      <c r="F26" s="8">
        <v>49620</v>
      </c>
      <c r="G26" s="5"/>
      <c r="H26" s="6"/>
      <c r="K26" s="4"/>
      <c r="L26" s="4"/>
      <c r="M26" s="14" t="s">
        <v>12</v>
      </c>
      <c r="N26" s="22"/>
      <c r="O26" s="49"/>
    </row>
    <row r="27" spans="4:14" ht="14.25" thickBot="1">
      <c r="D27" s="5"/>
      <c r="F27" s="5"/>
      <c r="G27" s="5"/>
      <c r="H27" s="6"/>
      <c r="K27" s="4"/>
      <c r="L27" s="4"/>
      <c r="N27" s="22"/>
    </row>
    <row r="28" spans="1:14" ht="19.5" customHeight="1" thickBot="1">
      <c r="A28" s="56" t="s">
        <v>8</v>
      </c>
      <c r="B28" s="56"/>
      <c r="C28" s="56"/>
      <c r="D28" s="8">
        <v>27336</v>
      </c>
      <c r="F28" s="8">
        <v>29998</v>
      </c>
      <c r="G28" s="5">
        <f>F28-D28</f>
        <v>2662</v>
      </c>
      <c r="H28" s="6">
        <f>IF((D28&gt;F28),(D28-F28)/D28,IF(D28&lt;F28,-(D28-F28)/D28,IF(D28=F28,0)))</f>
        <v>0.09738074334211297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2"/>
    </row>
    <row r="30" spans="1:14" ht="19.5" customHeight="1" thickBot="1">
      <c r="A30" s="56" t="s">
        <v>6</v>
      </c>
      <c r="B30" s="56"/>
      <c r="C30" s="56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2"/>
    </row>
    <row r="32" ht="13.5">
      <c r="C32" s="11" t="s">
        <v>11</v>
      </c>
    </row>
    <row r="33" spans="15:22" ht="15" customHeight="1">
      <c r="O33" s="25"/>
      <c r="P33" s="25"/>
      <c r="Q33" s="25"/>
      <c r="R33" s="25"/>
      <c r="S33" s="25"/>
      <c r="T33" s="25"/>
      <c r="U33" s="25"/>
      <c r="V33" s="25"/>
    </row>
    <row r="34" spans="3:22" ht="13.5">
      <c r="C34" s="11" t="s">
        <v>13</v>
      </c>
      <c r="N34" s="25"/>
      <c r="O34" s="25"/>
      <c r="P34" s="25"/>
      <c r="Q34" s="25"/>
      <c r="R34" s="25"/>
      <c r="S34" s="25"/>
      <c r="T34" s="25"/>
      <c r="U34" s="25"/>
      <c r="V34" s="25"/>
    </row>
    <row r="36" ht="13.5">
      <c r="C36" s="11" t="s">
        <v>19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C18" sqref="C18"/>
    </sheetView>
  </sheetViews>
  <sheetFormatPr defaultColWidth="8.8515625" defaultRowHeight="15"/>
  <cols>
    <col min="1" max="1" width="18.8515625" style="0" customWidth="1"/>
    <col min="2" max="2" width="48.140625" style="0" customWidth="1"/>
    <col min="3" max="3" width="27.57421875" style="0" customWidth="1"/>
    <col min="4" max="4" width="14.421875" style="0" customWidth="1"/>
    <col min="5" max="5" width="14.140625" style="0" customWidth="1"/>
  </cols>
  <sheetData>
    <row r="1" ht="15.75" customHeight="1">
      <c r="A1" s="31" t="s">
        <v>22</v>
      </c>
    </row>
    <row r="2" ht="15.75" customHeight="1">
      <c r="A2" s="37" t="s">
        <v>29</v>
      </c>
    </row>
    <row r="3" ht="14.25">
      <c r="A3" t="s">
        <v>23</v>
      </c>
    </row>
    <row r="5" ht="14.25">
      <c r="A5" t="s">
        <v>31</v>
      </c>
    </row>
    <row r="6" spans="3:5" ht="14.25">
      <c r="C6" s="30" t="s">
        <v>1</v>
      </c>
      <c r="D6" s="30" t="s">
        <v>1</v>
      </c>
      <c r="E6" s="30" t="s">
        <v>1</v>
      </c>
    </row>
    <row r="7" spans="1:10" ht="16.5">
      <c r="A7" s="30" t="s">
        <v>24</v>
      </c>
      <c r="B7" s="45" t="s">
        <v>33</v>
      </c>
      <c r="C7" s="46">
        <v>31510.95</v>
      </c>
      <c r="J7" s="40"/>
    </row>
    <row r="8" spans="2:3" ht="15" customHeight="1">
      <c r="B8" s="45" t="s">
        <v>34</v>
      </c>
      <c r="C8" s="46">
        <v>438</v>
      </c>
    </row>
    <row r="9" spans="2:10" ht="16.5">
      <c r="B9" s="47" t="s">
        <v>40</v>
      </c>
      <c r="C9" s="46">
        <v>134</v>
      </c>
      <c r="J9" s="40"/>
    </row>
    <row r="10" spans="2:10" ht="16.5">
      <c r="B10" s="45" t="s">
        <v>37</v>
      </c>
      <c r="C10" s="46">
        <v>434.72</v>
      </c>
      <c r="J10" s="40"/>
    </row>
    <row r="11" spans="2:10" ht="16.5">
      <c r="B11" s="45" t="s">
        <v>35</v>
      </c>
      <c r="C11" s="46">
        <v>2417.4</v>
      </c>
      <c r="J11" s="40"/>
    </row>
    <row r="12" spans="2:10" ht="16.5">
      <c r="B12" s="45" t="s">
        <v>36</v>
      </c>
      <c r="C12" s="46">
        <v>600</v>
      </c>
      <c r="J12" s="40"/>
    </row>
    <row r="13" spans="2:10" ht="16.5">
      <c r="B13" s="45" t="s">
        <v>38</v>
      </c>
      <c r="C13" s="46">
        <v>186.44</v>
      </c>
      <c r="J13" s="40"/>
    </row>
    <row r="14" spans="2:10" ht="16.5">
      <c r="B14" s="45" t="s">
        <v>39</v>
      </c>
      <c r="C14" s="46">
        <v>5407.11</v>
      </c>
      <c r="J14" s="40"/>
    </row>
    <row r="15" spans="2:10" ht="16.5">
      <c r="B15" s="45" t="s">
        <v>41</v>
      </c>
      <c r="C15" s="46">
        <v>327.61</v>
      </c>
      <c r="J15" s="40"/>
    </row>
    <row r="16" spans="4:10" ht="16.5">
      <c r="D16" s="41">
        <f>SUM(C7:C15)</f>
        <v>41456.23</v>
      </c>
      <c r="J16" s="40"/>
    </row>
    <row r="17" ht="16.5">
      <c r="J17" s="40"/>
    </row>
    <row r="18" spans="3:10" ht="16.5">
      <c r="C18" s="42"/>
      <c r="J18" s="40"/>
    </row>
    <row r="19" spans="1:10" ht="16.5">
      <c r="A19" s="30" t="s">
        <v>25</v>
      </c>
      <c r="C19" s="43"/>
      <c r="D19" s="41">
        <v>8163.79</v>
      </c>
      <c r="J19" s="40"/>
    </row>
    <row r="20" ht="14.25">
      <c r="A20" t="s">
        <v>32</v>
      </c>
    </row>
    <row r="21" ht="15" thickBot="1">
      <c r="E21" s="44">
        <f>D16+D19</f>
        <v>49620.020000000004</v>
      </c>
    </row>
    <row r="22" spans="1:10" ht="16.5" thickTop="1">
      <c r="A22" s="30" t="s">
        <v>26</v>
      </c>
      <c r="J22" s="40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Sue Piggott</cp:lastModifiedBy>
  <dcterms:created xsi:type="dcterms:W3CDTF">2012-07-11T10:01:28Z</dcterms:created>
  <dcterms:modified xsi:type="dcterms:W3CDTF">2020-08-29T08:17:46Z</dcterms:modified>
  <cp:category/>
  <cp:version/>
  <cp:contentType/>
  <cp:contentStatus/>
</cp:coreProperties>
</file>